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liss\Desktop\_ZIMÁKOS\ZS-VARNSDORF-DOSTAVBA-ŠATEN-DSP+DPS\D.1.2b-VÝKRESOVÁ ČÁST\VÝPISY\"/>
    </mc:Choice>
  </mc:AlternateContent>
  <xr:revisionPtr revIDLastSave="0" documentId="12_ncr:500000_{8C2E8299-1EF6-404B-8C25-217999BB0672}" xr6:coauthVersionLast="31" xr6:coauthVersionMax="43" xr10:uidLastSave="{00000000-0000-0000-0000-000000000000}"/>
  <bookViews>
    <workbookView xWindow="-120" yWindow="-120" windowWidth="29040" windowHeight="15840" tabRatio="710" xr2:uid="{00000000-000D-0000-FFFF-FFFF00000000}"/>
  </bookViews>
  <sheets>
    <sheet name="VO" sheetId="1" r:id="rId1"/>
  </sheets>
  <calcPr calcId="162913"/>
</workbook>
</file>

<file path=xl/calcChain.xml><?xml version="1.0" encoding="utf-8"?>
<calcChain xmlns="http://schemas.openxmlformats.org/spreadsheetml/2006/main">
  <c r="C25" i="1" l="1"/>
  <c r="F25" i="1" s="1"/>
  <c r="E23" i="1"/>
  <c r="F23" i="1" s="1"/>
  <c r="E22" i="1"/>
  <c r="F22" i="1" s="1"/>
  <c r="C21" i="1"/>
  <c r="F21" i="1" s="1"/>
  <c r="C20" i="1"/>
  <c r="C19" i="1"/>
  <c r="F19" i="1"/>
  <c r="F16" i="1"/>
  <c r="F17" i="1"/>
  <c r="F18" i="1"/>
  <c r="F20" i="1"/>
  <c r="F24" i="1"/>
  <c r="E11" i="1"/>
  <c r="F11" i="1" s="1"/>
  <c r="E10" i="1"/>
  <c r="F10" i="1" l="1"/>
  <c r="E9" i="1"/>
  <c r="F9" i="1" s="1"/>
  <c r="F8" i="1"/>
  <c r="E7" i="1"/>
  <c r="F7" i="1" s="1"/>
  <c r="F6" i="1"/>
  <c r="E5" i="1"/>
  <c r="F5" i="1" s="1"/>
  <c r="E4" i="1"/>
  <c r="F4" i="1" s="1"/>
  <c r="F15" i="1" l="1"/>
  <c r="F14" i="1"/>
  <c r="F13" i="1"/>
  <c r="F12" i="1"/>
  <c r="F27" i="1" l="1"/>
  <c r="E27" i="1" s="1"/>
  <c r="E28" i="1" l="1"/>
  <c r="E29" i="1" s="1"/>
</calcChain>
</file>

<file path=xl/sharedStrings.xml><?xml version="1.0" encoding="utf-8"?>
<sst xmlns="http://schemas.openxmlformats.org/spreadsheetml/2006/main" count="58" uniqueCount="53">
  <si>
    <t>Č.POLOŽKY</t>
  </si>
  <si>
    <t>PROFIL</t>
  </si>
  <si>
    <t>DÉLKA</t>
  </si>
  <si>
    <t>CELKEM</t>
  </si>
  <si>
    <t>HMOTNOST</t>
  </si>
  <si>
    <t>(PLOCHA)</t>
  </si>
  <si>
    <t>KS</t>
  </si>
  <si>
    <t>kg/m´</t>
  </si>
  <si>
    <t>kg/celkem</t>
  </si>
  <si>
    <t xml:space="preserve">CELKEM KG </t>
  </si>
  <si>
    <t>POZNÁMKA</t>
  </si>
  <si>
    <t>SPOJOVACÍ MATERIÁL( včetně plechů a šroubů) 10%</t>
  </si>
  <si>
    <t>PROŘEZ 15%</t>
  </si>
  <si>
    <t>IPE200-1300</t>
  </si>
  <si>
    <t>P15-300/300</t>
  </si>
  <si>
    <t>ocelový sloup pod mezipodestu</t>
  </si>
  <si>
    <t>CHEMICKÁ KOTVA M20x250mm</t>
  </si>
  <si>
    <t>ocelový sloup pod mezipodestu-patka</t>
  </si>
  <si>
    <t>TR152x6,3-2210</t>
  </si>
  <si>
    <t>P10-155/155</t>
  </si>
  <si>
    <t>kotvení ocel. schodnic</t>
  </si>
  <si>
    <t>V Ý P I S   O C E L I   -   S C H O D I Š T Ě</t>
  </si>
  <si>
    <t>ocelová konzola mezipodesty KS1</t>
  </si>
  <si>
    <t>ocelový sloup pod mezipodestu SSCH1</t>
  </si>
  <si>
    <t>P12-200/150</t>
  </si>
  <si>
    <t>P12-80/140</t>
  </si>
  <si>
    <t>ocel.schodnice schodiště-1.rameno N4</t>
  </si>
  <si>
    <t>ocel.schodnice schodiště-mezipodesta N3</t>
  </si>
  <si>
    <t>ocel.schodnice schodiště-2.rameno N2</t>
  </si>
  <si>
    <t>ocel.schodnice schodiště-rampa N1</t>
  </si>
  <si>
    <t>UPE200-7110</t>
  </si>
  <si>
    <t>UPE200-1350</t>
  </si>
  <si>
    <t>UPE200-930</t>
  </si>
  <si>
    <t>UPE200-5210</t>
  </si>
  <si>
    <t>L50x50x4-7000</t>
  </si>
  <si>
    <t>L50x50x4-260</t>
  </si>
  <si>
    <t>L50x50x4-1200</t>
  </si>
  <si>
    <t>kotvení pochůzné vrstvy na rampě N5</t>
  </si>
  <si>
    <t>kotvení pochůzné vrstvy u stupňů N6</t>
  </si>
  <si>
    <t>kotvení pochůzné vrstvy na mezipodestě N7</t>
  </si>
  <si>
    <t>pochůzná vrstva PVP1</t>
  </si>
  <si>
    <t>pochůzná vrstva PVP2</t>
  </si>
  <si>
    <t>ROŠT SVAŘOVANÝ 40/3,0</t>
  </si>
  <si>
    <t>ROŠT SVAŘOVANÝ 30/3,0</t>
  </si>
  <si>
    <t>TR54x4,0-15980</t>
  </si>
  <si>
    <t>zábradlí - horní madlo Z1</t>
  </si>
  <si>
    <t>PÁSOVINA- P20-50/1110</t>
  </si>
  <si>
    <t>zábradlí - sloupky Z2</t>
  </si>
  <si>
    <t>JACKEL 20x20x2,0</t>
  </si>
  <si>
    <t>zábradlí - sloupky Z3</t>
  </si>
  <si>
    <t>PÁSOVINA- P20-50/1145</t>
  </si>
  <si>
    <t>zábradlí - výplň Z4</t>
  </si>
  <si>
    <t>zábradlí - spodní madlo Z5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</si>
</sst>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4" fontId="0" fillId="0" borderId="2" xfId="0" applyNumberFormat="1" applyBorder="1" applyAlignment="1">
      <alignment horizontal="center"/>
    </xf>
    <xf numFmtId="0" fontId="0" fillId="0" borderId="3" xfId="0" applyFont="1" applyBorder="1"/>
    <xf numFmtId="0" fontId="0" fillId="0" borderId="4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4" fillId="0" borderId="0" xfId="0" applyFont="1" applyBorder="1" applyAlignment="1"/>
    <xf numFmtId="2" fontId="0" fillId="0" borderId="16" xfId="0" applyNumberFormat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1" xfId="0" applyBorder="1"/>
    <xf numFmtId="2" fontId="0" fillId="0" borderId="19" xfId="0" applyNumberFormat="1" applyBorder="1" applyAlignment="1">
      <alignment horizontal="center"/>
    </xf>
    <xf numFmtId="0" fontId="0" fillId="0" borderId="17" xfId="0" applyBorder="1"/>
    <xf numFmtId="2" fontId="0" fillId="0" borderId="22" xfId="0" applyNumberFormat="1" applyBorder="1" applyAlignment="1">
      <alignment horizontal="center"/>
    </xf>
    <xf numFmtId="0" fontId="0" fillId="0" borderId="18" xfId="0" applyBorder="1"/>
    <xf numFmtId="0" fontId="0" fillId="0" borderId="26" xfId="0" applyBorder="1"/>
    <xf numFmtId="2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5" fillId="0" borderId="0" xfId="0" applyFont="1"/>
    <xf numFmtId="0" fontId="0" fillId="0" borderId="13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29" xfId="0" applyFont="1" applyBorder="1"/>
    <xf numFmtId="164" fontId="0" fillId="0" borderId="7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2" fontId="0" fillId="0" borderId="27" xfId="0" applyNumberFormat="1" applyFont="1" applyBorder="1" applyAlignment="1">
      <alignment horizontal="center"/>
    </xf>
    <xf numFmtId="2" fontId="0" fillId="0" borderId="19" xfId="0" applyNumberFormat="1" applyFont="1" applyBorder="1" applyAlignment="1">
      <alignment horizontal="center"/>
    </xf>
    <xf numFmtId="0" fontId="0" fillId="0" borderId="17" xfId="0" applyFont="1" applyBorder="1"/>
    <xf numFmtId="0" fontId="6" fillId="0" borderId="5" xfId="0" applyFont="1" applyBorder="1"/>
    <xf numFmtId="0" fontId="6" fillId="0" borderId="6" xfId="0" applyFont="1" applyBorder="1"/>
    <xf numFmtId="2" fontId="6" fillId="0" borderId="24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showGridLines="0" tabSelected="1" view="pageLayout" topLeftCell="A4" zoomScaleNormal="115" workbookViewId="0">
      <selection activeCell="G31" sqref="G31"/>
    </sheetView>
  </sheetViews>
  <sheetFormatPr defaultRowHeight="12.75" x14ac:dyDescent="0.2"/>
  <cols>
    <col min="1" max="1" width="11.42578125" customWidth="1"/>
    <col min="2" max="2" width="39.7109375" customWidth="1"/>
    <col min="3" max="3" width="9.5703125" bestFit="1" customWidth="1"/>
    <col min="4" max="4" width="8.7109375" customWidth="1"/>
    <col min="5" max="6" width="9.7109375" customWidth="1"/>
    <col min="7" max="7" width="37.85546875" customWidth="1"/>
  </cols>
  <sheetData>
    <row r="1" spans="1:8" ht="27" thickBot="1" x14ac:dyDescent="0.45">
      <c r="A1" s="34" t="s">
        <v>21</v>
      </c>
      <c r="B1" s="35"/>
      <c r="C1" s="35"/>
      <c r="D1" s="35"/>
      <c r="E1" s="35"/>
      <c r="F1" s="35"/>
      <c r="G1" s="36"/>
      <c r="H1" s="11"/>
    </row>
    <row r="2" spans="1:8" x14ac:dyDescent="0.2">
      <c r="A2" s="7" t="s">
        <v>0</v>
      </c>
      <c r="B2" s="8" t="s">
        <v>1</v>
      </c>
      <c r="C2" s="9" t="s">
        <v>2</v>
      </c>
      <c r="D2" s="10" t="s">
        <v>3</v>
      </c>
      <c r="E2" s="30" t="s">
        <v>4</v>
      </c>
      <c r="F2" s="31"/>
      <c r="G2" s="13" t="s">
        <v>10</v>
      </c>
    </row>
    <row r="3" spans="1:8" ht="13.5" thickBot="1" x14ac:dyDescent="0.25">
      <c r="A3" s="23"/>
      <c r="B3" s="24"/>
      <c r="C3" s="25" t="s">
        <v>5</v>
      </c>
      <c r="D3" s="26" t="s">
        <v>6</v>
      </c>
      <c r="E3" s="27" t="s">
        <v>7</v>
      </c>
      <c r="F3" s="28" t="s">
        <v>8</v>
      </c>
      <c r="G3" s="14"/>
    </row>
    <row r="4" spans="1:8" x14ac:dyDescent="0.2">
      <c r="A4" s="21">
        <v>1</v>
      </c>
      <c r="B4" s="22" t="s">
        <v>16</v>
      </c>
      <c r="C4" s="2">
        <v>0.25</v>
      </c>
      <c r="D4" s="5">
        <v>4</v>
      </c>
      <c r="E4" s="20">
        <f>1/4*PI()*0.02*0.02*7850</f>
        <v>2.4661502330679879</v>
      </c>
      <c r="F4" s="15">
        <f t="shared" ref="F4:F6" si="0">C4*D4*E4</f>
        <v>2.4661502330679879</v>
      </c>
      <c r="G4" s="16" t="s">
        <v>17</v>
      </c>
    </row>
    <row r="5" spans="1:8" x14ac:dyDescent="0.2">
      <c r="A5" s="21">
        <v>2</v>
      </c>
      <c r="B5" s="22" t="s">
        <v>14</v>
      </c>
      <c r="C5" s="2">
        <v>0.3</v>
      </c>
      <c r="D5" s="5">
        <v>1</v>
      </c>
      <c r="E5" s="20">
        <f>0.015*0.3*7850</f>
        <v>35.324999999999996</v>
      </c>
      <c r="F5" s="15">
        <f t="shared" si="0"/>
        <v>10.597499999999998</v>
      </c>
      <c r="G5" s="16" t="s">
        <v>17</v>
      </c>
    </row>
    <row r="6" spans="1:8" x14ac:dyDescent="0.2">
      <c r="A6" s="21">
        <v>3</v>
      </c>
      <c r="B6" s="22" t="s">
        <v>18</v>
      </c>
      <c r="C6" s="2">
        <v>2.25</v>
      </c>
      <c r="D6" s="5">
        <v>1</v>
      </c>
      <c r="E6" s="20">
        <v>22.64</v>
      </c>
      <c r="F6" s="15">
        <f t="shared" si="0"/>
        <v>50.94</v>
      </c>
      <c r="G6" s="16" t="s">
        <v>23</v>
      </c>
    </row>
    <row r="7" spans="1:8" x14ac:dyDescent="0.2">
      <c r="A7" s="21">
        <v>4</v>
      </c>
      <c r="B7" s="22" t="s">
        <v>19</v>
      </c>
      <c r="C7" s="2">
        <v>0.155</v>
      </c>
      <c r="D7" s="5">
        <v>1</v>
      </c>
      <c r="E7" s="20">
        <f>0.01*0.155*7850</f>
        <v>12.1675</v>
      </c>
      <c r="F7" s="15">
        <f t="shared" ref="F7:F11" si="1">C7*D7*E7</f>
        <v>1.8859625</v>
      </c>
      <c r="G7" s="16" t="s">
        <v>15</v>
      </c>
      <c r="H7" s="29"/>
    </row>
    <row r="8" spans="1:8" x14ac:dyDescent="0.2">
      <c r="A8" s="21">
        <v>5</v>
      </c>
      <c r="B8" s="22" t="s">
        <v>13</v>
      </c>
      <c r="C8" s="2">
        <v>1.3</v>
      </c>
      <c r="D8" s="5">
        <v>1</v>
      </c>
      <c r="E8" s="20">
        <v>22.4</v>
      </c>
      <c r="F8" s="15">
        <f t="shared" si="1"/>
        <v>29.119999999999997</v>
      </c>
      <c r="G8" s="16" t="s">
        <v>22</v>
      </c>
      <c r="H8" s="29"/>
    </row>
    <row r="9" spans="1:8" x14ac:dyDescent="0.2">
      <c r="A9" s="21">
        <v>6</v>
      </c>
      <c r="B9" s="22" t="s">
        <v>16</v>
      </c>
      <c r="C9" s="2">
        <v>0.25</v>
      </c>
      <c r="D9" s="5">
        <v>2</v>
      </c>
      <c r="E9" s="20">
        <f>1/4*PI()*0.02*0.02*7850</f>
        <v>2.4661502330679879</v>
      </c>
      <c r="F9" s="15">
        <f t="shared" si="1"/>
        <v>1.2330751165339939</v>
      </c>
      <c r="G9" s="16" t="s">
        <v>20</v>
      </c>
      <c r="H9" s="29"/>
    </row>
    <row r="10" spans="1:8" x14ac:dyDescent="0.2">
      <c r="A10" s="21">
        <v>7</v>
      </c>
      <c r="B10" s="22" t="s">
        <v>24</v>
      </c>
      <c r="C10" s="2">
        <v>0.2</v>
      </c>
      <c r="D10" s="5">
        <v>2</v>
      </c>
      <c r="E10" s="20">
        <f>0.012*0.15*7850</f>
        <v>14.129999999999999</v>
      </c>
      <c r="F10" s="15">
        <f t="shared" si="1"/>
        <v>5.6520000000000001</v>
      </c>
      <c r="G10" s="16" t="s">
        <v>20</v>
      </c>
      <c r="H10" s="29"/>
    </row>
    <row r="11" spans="1:8" x14ac:dyDescent="0.2">
      <c r="A11" s="21">
        <v>8</v>
      </c>
      <c r="B11" s="22" t="s">
        <v>25</v>
      </c>
      <c r="C11" s="2">
        <v>0.08</v>
      </c>
      <c r="D11" s="5">
        <v>2</v>
      </c>
      <c r="E11" s="20">
        <f>0.012*0.14*7850</f>
        <v>13.188000000000002</v>
      </c>
      <c r="F11" s="15">
        <f t="shared" si="1"/>
        <v>2.1100800000000004</v>
      </c>
      <c r="G11" s="16" t="s">
        <v>20</v>
      </c>
      <c r="H11" s="29"/>
    </row>
    <row r="12" spans="1:8" x14ac:dyDescent="0.2">
      <c r="A12" s="21">
        <v>9</v>
      </c>
      <c r="B12" s="22" t="s">
        <v>30</v>
      </c>
      <c r="C12" s="2">
        <v>7.11</v>
      </c>
      <c r="D12" s="5">
        <v>2</v>
      </c>
      <c r="E12" s="20">
        <v>22.8</v>
      </c>
      <c r="F12" s="15">
        <f>C12*D12*E12</f>
        <v>324.21600000000001</v>
      </c>
      <c r="G12" s="16" t="s">
        <v>29</v>
      </c>
      <c r="H12" s="29"/>
    </row>
    <row r="13" spans="1:8" x14ac:dyDescent="0.2">
      <c r="A13" s="21">
        <v>10</v>
      </c>
      <c r="B13" s="22" t="s">
        <v>31</v>
      </c>
      <c r="C13" s="2">
        <v>1.35</v>
      </c>
      <c r="D13" s="5">
        <v>2</v>
      </c>
      <c r="E13" s="20">
        <v>22.8</v>
      </c>
      <c r="F13" s="15">
        <f>C13*D13*E13</f>
        <v>61.560000000000009</v>
      </c>
      <c r="G13" s="16" t="s">
        <v>28</v>
      </c>
      <c r="H13" s="29"/>
    </row>
    <row r="14" spans="1:8" x14ac:dyDescent="0.2">
      <c r="A14" s="21">
        <v>11</v>
      </c>
      <c r="B14" s="37" t="s">
        <v>32</v>
      </c>
      <c r="C14" s="38">
        <v>0.93</v>
      </c>
      <c r="D14" s="39">
        <v>2</v>
      </c>
      <c r="E14" s="40">
        <v>22.8</v>
      </c>
      <c r="F14" s="41">
        <f>C14*D14*E14</f>
        <v>42.408000000000001</v>
      </c>
      <c r="G14" s="42" t="s">
        <v>27</v>
      </c>
      <c r="H14" s="29"/>
    </row>
    <row r="15" spans="1:8" x14ac:dyDescent="0.2">
      <c r="A15" s="21">
        <v>12</v>
      </c>
      <c r="B15" s="22" t="s">
        <v>33</v>
      </c>
      <c r="C15" s="2">
        <v>5.21</v>
      </c>
      <c r="D15" s="5">
        <v>2</v>
      </c>
      <c r="E15" s="20">
        <v>22.8</v>
      </c>
      <c r="F15" s="15">
        <f t="shared" ref="F15:F25" si="2">C15*D15*E15</f>
        <v>237.57599999999999</v>
      </c>
      <c r="G15" s="16" t="s">
        <v>26</v>
      </c>
    </row>
    <row r="16" spans="1:8" x14ac:dyDescent="0.2">
      <c r="A16" s="21">
        <v>13</v>
      </c>
      <c r="B16" s="22" t="s">
        <v>34</v>
      </c>
      <c r="C16" s="2">
        <v>7</v>
      </c>
      <c r="D16" s="5">
        <v>2</v>
      </c>
      <c r="E16" s="20">
        <v>3.056</v>
      </c>
      <c r="F16" s="15">
        <f t="shared" si="2"/>
        <v>42.783999999999999</v>
      </c>
      <c r="G16" s="16" t="s">
        <v>37</v>
      </c>
    </row>
    <row r="17" spans="1:7" x14ac:dyDescent="0.2">
      <c r="A17" s="21">
        <v>14</v>
      </c>
      <c r="B17" s="22" t="s">
        <v>35</v>
      </c>
      <c r="C17" s="2">
        <v>0.26</v>
      </c>
      <c r="D17" s="5">
        <v>36</v>
      </c>
      <c r="E17" s="20">
        <v>3.056</v>
      </c>
      <c r="F17" s="15">
        <f t="shared" si="2"/>
        <v>28.60416</v>
      </c>
      <c r="G17" s="16" t="s">
        <v>38</v>
      </c>
    </row>
    <row r="18" spans="1:7" x14ac:dyDescent="0.2">
      <c r="A18" s="21">
        <v>15</v>
      </c>
      <c r="B18" s="22" t="s">
        <v>36</v>
      </c>
      <c r="C18" s="2">
        <v>1.2</v>
      </c>
      <c r="D18" s="5">
        <v>2</v>
      </c>
      <c r="E18" s="20">
        <v>3.056</v>
      </c>
      <c r="F18" s="15">
        <f t="shared" si="2"/>
        <v>7.3343999999999996</v>
      </c>
      <c r="G18" s="16" t="s">
        <v>39</v>
      </c>
    </row>
    <row r="19" spans="1:7" x14ac:dyDescent="0.2">
      <c r="A19" s="21">
        <v>16</v>
      </c>
      <c r="B19" s="22" t="s">
        <v>42</v>
      </c>
      <c r="C19" s="2">
        <f>(7+0.3*3+1.2+0.3*15)*1.1*1.2</f>
        <v>17.952000000000002</v>
      </c>
      <c r="D19" s="5">
        <v>1</v>
      </c>
      <c r="E19" s="20">
        <v>36</v>
      </c>
      <c r="F19" s="15">
        <f t="shared" si="2"/>
        <v>646.27200000000005</v>
      </c>
      <c r="G19" s="16" t="s">
        <v>40</v>
      </c>
    </row>
    <row r="20" spans="1:7" x14ac:dyDescent="0.2">
      <c r="A20" s="21">
        <v>17</v>
      </c>
      <c r="B20" s="22" t="s">
        <v>43</v>
      </c>
      <c r="C20" s="2">
        <f>0.3*1.1*1.2</f>
        <v>0.39600000000000002</v>
      </c>
      <c r="D20" s="5">
        <v>1</v>
      </c>
      <c r="E20" s="20">
        <v>28</v>
      </c>
      <c r="F20" s="15">
        <f t="shared" si="2"/>
        <v>11.088000000000001</v>
      </c>
      <c r="G20" s="16" t="s">
        <v>41</v>
      </c>
    </row>
    <row r="21" spans="1:7" x14ac:dyDescent="0.2">
      <c r="A21" s="21">
        <v>18</v>
      </c>
      <c r="B21" s="22" t="s">
        <v>44</v>
      </c>
      <c r="C21" s="2">
        <f>1.345+7.345+1.35+0.85+4.94+0.15</f>
        <v>15.979999999999999</v>
      </c>
      <c r="D21" s="5">
        <v>1</v>
      </c>
      <c r="E21" s="20">
        <v>4.93</v>
      </c>
      <c r="F21" s="15">
        <f t="shared" si="2"/>
        <v>78.781399999999991</v>
      </c>
      <c r="G21" s="16" t="s">
        <v>45</v>
      </c>
    </row>
    <row r="22" spans="1:7" x14ac:dyDescent="0.2">
      <c r="A22" s="21">
        <v>19</v>
      </c>
      <c r="B22" s="22" t="s">
        <v>46</v>
      </c>
      <c r="C22" s="2">
        <v>1.1100000000000001</v>
      </c>
      <c r="D22" s="5">
        <v>14</v>
      </c>
      <c r="E22" s="20">
        <f>0.02*0.05*7850</f>
        <v>7.8500000000000005</v>
      </c>
      <c r="F22" s="15">
        <f t="shared" si="2"/>
        <v>121.98900000000002</v>
      </c>
      <c r="G22" s="16" t="s">
        <v>47</v>
      </c>
    </row>
    <row r="23" spans="1:7" x14ac:dyDescent="0.2">
      <c r="A23" s="21">
        <v>20</v>
      </c>
      <c r="B23" s="22" t="s">
        <v>50</v>
      </c>
      <c r="C23" s="2">
        <v>1.145</v>
      </c>
      <c r="D23" s="5">
        <v>2</v>
      </c>
      <c r="E23" s="20">
        <f>0.02*0.05*7850</f>
        <v>7.8500000000000005</v>
      </c>
      <c r="F23" s="15">
        <f t="shared" si="2"/>
        <v>17.976500000000001</v>
      </c>
      <c r="G23" s="16" t="s">
        <v>49</v>
      </c>
    </row>
    <row r="24" spans="1:7" x14ac:dyDescent="0.2">
      <c r="A24" s="21">
        <v>21</v>
      </c>
      <c r="B24" s="22" t="s">
        <v>48</v>
      </c>
      <c r="C24" s="2">
        <v>0.98</v>
      </c>
      <c r="D24" s="5">
        <v>101</v>
      </c>
      <c r="E24" s="20">
        <v>1.1100000000000001</v>
      </c>
      <c r="F24" s="15">
        <f t="shared" si="2"/>
        <v>109.86780000000002</v>
      </c>
      <c r="G24" s="16" t="s">
        <v>51</v>
      </c>
    </row>
    <row r="25" spans="1:7" x14ac:dyDescent="0.2">
      <c r="A25" s="21">
        <v>22</v>
      </c>
      <c r="B25" s="22" t="s">
        <v>48</v>
      </c>
      <c r="C25" s="2">
        <f>1.06+0.06+0.5+6*0.98+0.6+0.46+0.89+0.21+0.65+0.4+4*1.13</f>
        <v>15.230000000000002</v>
      </c>
      <c r="D25" s="5">
        <v>1</v>
      </c>
      <c r="E25" s="20">
        <v>1.1100000000000001</v>
      </c>
      <c r="F25" s="15">
        <f t="shared" si="2"/>
        <v>16.905300000000004</v>
      </c>
      <c r="G25" s="16" t="s">
        <v>52</v>
      </c>
    </row>
    <row r="26" spans="1:7" ht="13.5" thickBot="1" x14ac:dyDescent="0.25">
      <c r="A26" s="21"/>
      <c r="B26" s="22"/>
      <c r="C26" s="2"/>
      <c r="D26" s="5"/>
      <c r="E26" s="20"/>
      <c r="F26" s="15"/>
      <c r="G26" s="16"/>
    </row>
    <row r="27" spans="1:7" ht="13.5" thickBot="1" x14ac:dyDescent="0.25">
      <c r="A27" s="3" t="s">
        <v>11</v>
      </c>
      <c r="B27" s="4"/>
      <c r="C27" s="4"/>
      <c r="D27" s="4"/>
      <c r="E27" s="17">
        <f>0.1*F27</f>
        <v>185.1367327849602</v>
      </c>
      <c r="F27" s="12">
        <f>SUM(F4:F26)</f>
        <v>1851.3673278496019</v>
      </c>
      <c r="G27" s="18"/>
    </row>
    <row r="28" spans="1:7" ht="13.5" thickBot="1" x14ac:dyDescent="0.25">
      <c r="A28" s="6" t="s">
        <v>12</v>
      </c>
      <c r="B28" s="1"/>
      <c r="C28" s="1"/>
      <c r="D28" s="1"/>
      <c r="E28" s="32">
        <f>0.15*F27</f>
        <v>277.70509917744027</v>
      </c>
      <c r="F28" s="33"/>
      <c r="G28" s="19"/>
    </row>
    <row r="29" spans="1:7" ht="18.75" thickBot="1" x14ac:dyDescent="0.3">
      <c r="A29" s="43" t="s">
        <v>9</v>
      </c>
      <c r="B29" s="44"/>
      <c r="C29" s="44"/>
      <c r="D29" s="44"/>
      <c r="E29" s="45">
        <f>SUM(E27:F28)</f>
        <v>2314.2091598120023</v>
      </c>
      <c r="F29" s="46"/>
      <c r="G29" s="14"/>
    </row>
  </sheetData>
  <mergeCells count="4">
    <mergeCell ref="E2:F2"/>
    <mergeCell ref="E28:F28"/>
    <mergeCell ref="E29:F29"/>
    <mergeCell ref="A1:G1"/>
  </mergeCells>
  <phoneticPr fontId="2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>
    <oddHeader>&amp;C&amp;"Arial CE,Tučné"S t a t i k  C L  s. r. o., P r o j e k č n í   a   s t a t i c k á   k a n c e l á ř&amp;"Arial CE,Obyčejné"     
Kancelář č.4.31, Hrnčířská 2985, 470 01 Česká Lípa, IČ: 023 65 197, DIČ: CZ02365197, www.statik-cl.cz</oddHeader>
    <oddFooter>&amp;LAkce: 
Zimní stadion Varnsdorf - provozní zázemí, vestavba šatny&amp;CDokumentace pro vydání stavebního povolení a pro provádění stavby
D.1.2b-08-VÝPIS OCELI&amp;RVypracoval: Radim Oliva
 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M&amp;JKL</dc:creator>
  <cp:lastModifiedBy>Olliss</cp:lastModifiedBy>
  <cp:lastPrinted>2019-08-06T14:11:21Z</cp:lastPrinted>
  <dcterms:created xsi:type="dcterms:W3CDTF">2010-04-14T15:37:00Z</dcterms:created>
  <dcterms:modified xsi:type="dcterms:W3CDTF">2019-09-04T13:10:37Z</dcterms:modified>
</cp:coreProperties>
</file>